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1_{FC3000DE-7D3D-B647-B1E9-2A3283DA2C6C}" xr6:coauthVersionLast="47" xr6:coauthVersionMax="47" xr10:uidLastSave="{00000000-0000-0000-0000-000000000000}"/>
  <bookViews>
    <workbookView xWindow="160" yWindow="660" windowWidth="17560" windowHeight="19280" xr2:uid="{00000000-000D-0000-FFFF-FFFF00000000}"/>
  </bookViews>
  <sheets>
    <sheet name="Receta Estándar" sheetId="3" r:id="rId1"/>
    <sheet name="Receta Complementaria" sheetId="4" r:id="rId2"/>
    <sheet name="P. Rendim.-cu" sheetId="5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B7" i="3"/>
  <c r="F19" i="3"/>
  <c r="F20" i="3"/>
  <c r="F11" i="3"/>
  <c r="F12" i="3"/>
  <c r="F13" i="3"/>
  <c r="F14" i="3"/>
  <c r="F15" i="3"/>
  <c r="F16" i="3"/>
  <c r="F17" i="3"/>
  <c r="F18" i="3"/>
  <c r="F10" i="3"/>
  <c r="E18" i="3"/>
  <c r="E17" i="3"/>
  <c r="E16" i="3"/>
  <c r="E15" i="3"/>
  <c r="E14" i="3"/>
  <c r="E13" i="3"/>
  <c r="E12" i="3"/>
  <c r="E11" i="3"/>
  <c r="E10" i="3"/>
  <c r="D14" i="3"/>
  <c r="D13" i="3"/>
  <c r="D12" i="3"/>
  <c r="D11" i="3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12" i="5"/>
  <c r="H5" i="5"/>
  <c r="H4" i="5"/>
  <c r="G5" i="5"/>
  <c r="G6" i="5"/>
  <c r="G7" i="5"/>
  <c r="G4" i="5"/>
  <c r="D7" i="5"/>
  <c r="C7" i="5"/>
  <c r="D6" i="5"/>
  <c r="E6" i="5"/>
  <c r="C5" i="5"/>
  <c r="E4" i="5"/>
  <c r="E12" i="4"/>
  <c r="F12" i="4"/>
  <c r="E13" i="4"/>
  <c r="F13" i="4"/>
  <c r="E14" i="4"/>
  <c r="F14" i="4"/>
  <c r="E15" i="4"/>
  <c r="F15" i="4"/>
  <c r="E16" i="4"/>
  <c r="F16" i="4"/>
  <c r="E17" i="4"/>
  <c r="F17" i="4"/>
  <c r="B9" i="4"/>
  <c r="F18" i="4"/>
  <c r="F19" i="4"/>
  <c r="F21" i="3"/>
  <c r="F22" i="3"/>
  <c r="C22" i="3"/>
  <c r="F23" i="3"/>
</calcChain>
</file>

<file path=xl/sharedStrings.xml><?xml version="1.0" encoding="utf-8"?>
<sst xmlns="http://schemas.openxmlformats.org/spreadsheetml/2006/main" count="144" uniqueCount="79">
  <si>
    <t>TORTA DE JAMÓN Y QUESOS</t>
  </si>
  <si>
    <t>Rendimiento</t>
  </si>
  <si>
    <t>Porciones</t>
  </si>
  <si>
    <t xml:space="preserve">Tipo de receta </t>
  </si>
  <si>
    <t>ESTÁNDAR</t>
  </si>
  <si>
    <t>Unidad</t>
  </si>
  <si>
    <t>PORCIÓN</t>
  </si>
  <si>
    <t>Tamaño de la porción</t>
  </si>
  <si>
    <t xml:space="preserve">Clasificación </t>
  </si>
  <si>
    <t>SANDWICHES</t>
  </si>
  <si>
    <t>Número de porciones</t>
  </si>
  <si>
    <t>Ingrediente</t>
  </si>
  <si>
    <t>Cantidad</t>
  </si>
  <si>
    <t>%de Rendimiento</t>
  </si>
  <si>
    <t>Costo Unitario</t>
  </si>
  <si>
    <t>Importe</t>
  </si>
  <si>
    <t>BOLILLO</t>
  </si>
  <si>
    <t>PZA</t>
  </si>
  <si>
    <t>LECHUGA ROMANA</t>
  </si>
  <si>
    <t>K</t>
  </si>
  <si>
    <t>CEBOLLA</t>
  </si>
  <si>
    <t>JITOMATE</t>
  </si>
  <si>
    <t>PEPINILLOS FRESCOS</t>
  </si>
  <si>
    <t>QUESO AMARILLO</t>
  </si>
  <si>
    <t>Reb.</t>
  </si>
  <si>
    <t>QUESO MANCHEGO</t>
  </si>
  <si>
    <t>QUESO PHILADELPHIA</t>
  </si>
  <si>
    <t>JAMÓN DE PAVO</t>
  </si>
  <si>
    <t>ADEREZO DE MOSTAZA</t>
  </si>
  <si>
    <t>L</t>
  </si>
  <si>
    <t>Costo total</t>
  </si>
  <si>
    <t>Precio de Venta con IVA</t>
    <phoneticPr fontId="2" type="noConversion"/>
  </si>
  <si>
    <t>Precio de Venta</t>
  </si>
  <si>
    <t>Utilidad</t>
  </si>
  <si>
    <t>% de Costo</t>
  </si>
  <si>
    <t>% de Utilidad</t>
  </si>
  <si>
    <t>Tipo de receta</t>
  </si>
  <si>
    <t>COMPLEMENTARIA</t>
  </si>
  <si>
    <t>LITRO</t>
  </si>
  <si>
    <t>Clasificación</t>
  </si>
  <si>
    <t>AD./SALSAS</t>
  </si>
  <si>
    <t>SALSA INGLESA</t>
  </si>
  <si>
    <t>ACEITE CAPULLO</t>
  </si>
  <si>
    <t>JUGO MAGGI</t>
  </si>
  <si>
    <t>MOSTAZA McCORMICK</t>
  </si>
  <si>
    <t>PIMIENTA BLANCA</t>
  </si>
  <si>
    <t>SAL FINA</t>
  </si>
  <si>
    <t>PRUEBAS DE RENDIMIENTO</t>
  </si>
  <si>
    <t>Materia Prima</t>
  </si>
  <si>
    <t>Peso Bruto</t>
  </si>
  <si>
    <t>Peso Neto</t>
  </si>
  <si>
    <t>Peso de la Merma</t>
  </si>
  <si>
    <t>% de Rendimiento</t>
  </si>
  <si>
    <t>% de Merma</t>
  </si>
  <si>
    <t>KG</t>
  </si>
  <si>
    <t>PEPINILLOS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</si>
  <si>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</si>
  <si>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</si>
  <si>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</si>
  <si>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</si>
  <si>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</si>
  <si>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</si>
  <si>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BOLSA CON 20 PZA</t>
  </si>
  <si>
    <t>PAQUETE DE 5.000 K</t>
  </si>
  <si>
    <t>PAQUETE DE 10 REBANADAS</t>
  </si>
  <si>
    <t>CAJA DE 20 K</t>
  </si>
  <si>
    <t>PIEZA DE 3.211 K</t>
  </si>
  <si>
    <t>CAJA DE 5 K</t>
  </si>
  <si>
    <t>CAJA CON 3 K</t>
  </si>
  <si>
    <t>PEPINILLO FRESCO</t>
  </si>
  <si>
    <t>BOLSA DE 4.850 K</t>
  </si>
  <si>
    <t>BOLSA DE 1.000 K</t>
  </si>
  <si>
    <t>CAJA CON 6 BOTELLASDE 1.000 L</t>
  </si>
  <si>
    <t>FRASCO DE 0.480 L</t>
  </si>
  <si>
    <t>FRASCO DE 0.375 L</t>
  </si>
  <si>
    <t>MOSTAZA MC CORMICK</t>
  </si>
  <si>
    <t>FRASCO DE 0.480 K</t>
  </si>
  <si>
    <t>PIMIENTA BLANCA MOLIDA</t>
  </si>
  <si>
    <t>FRASCO DE 0.100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</si>
</sst>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pple Chancery"/>
      <family val="4"/>
    </font>
    <font>
      <b/>
      <i/>
      <sz val="14"/>
      <name val="Calibri"/>
      <family val="2"/>
    </font>
    <font>
      <sz val="14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8"/>
      <color theme="3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6" fillId="0" borderId="8" xfId="0" applyFont="1" applyBorder="1"/>
    <xf numFmtId="165" fontId="6" fillId="0" borderId="9" xfId="0" applyNumberFormat="1" applyFont="1" applyBorder="1"/>
    <xf numFmtId="0" fontId="6" fillId="0" borderId="9" xfId="0" applyFont="1" applyBorder="1" applyAlignment="1">
      <alignment horizontal="center"/>
    </xf>
    <xf numFmtId="9" fontId="6" fillId="0" borderId="9" xfId="0" applyNumberFormat="1" applyFont="1" applyBorder="1"/>
    <xf numFmtId="164" fontId="6" fillId="0" borderId="9" xfId="0" applyNumberFormat="1" applyFont="1" applyBorder="1"/>
    <xf numFmtId="164" fontId="6" fillId="0" borderId="10" xfId="1" applyFont="1" applyBorder="1"/>
    <xf numFmtId="164" fontId="8" fillId="0" borderId="10" xfId="0" applyNumberFormat="1" applyFont="1" applyBorder="1"/>
    <xf numFmtId="164" fontId="8" fillId="0" borderId="9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8" fillId="0" borderId="0" xfId="0" applyFont="1"/>
    <xf numFmtId="0" fontId="4" fillId="0" borderId="0" xfId="0" applyFont="1"/>
    <xf numFmtId="165" fontId="6" fillId="0" borderId="9" xfId="0" applyNumberFormat="1" applyFont="1" applyBorder="1" applyAlignment="1">
      <alignment horizontal="center"/>
    </xf>
    <xf numFmtId="0" fontId="6" fillId="0" borderId="13" xfId="0" applyFont="1" applyBorder="1"/>
    <xf numFmtId="0" fontId="7" fillId="3" borderId="15" xfId="0" applyFont="1" applyFill="1" applyBorder="1" applyAlignment="1">
      <alignment horizontal="center" vertical="center"/>
    </xf>
    <xf numFmtId="164" fontId="6" fillId="0" borderId="10" xfId="2" applyFont="1" applyBorder="1"/>
    <xf numFmtId="0" fontId="6" fillId="0" borderId="8" xfId="0" applyFont="1" applyBorder="1" applyAlignment="1">
      <alignment horizontal="center"/>
    </xf>
    <xf numFmtId="0" fontId="6" fillId="0" borderId="16" xfId="0" applyFont="1" applyBorder="1"/>
    <xf numFmtId="0" fontId="6" fillId="2" borderId="0" xfId="0" applyFont="1" applyFill="1" applyAlignment="1">
      <alignment horizontal="center"/>
    </xf>
    <xf numFmtId="9" fontId="6" fillId="0" borderId="10" xfId="4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5" fillId="0" borderId="19" xfId="0" applyFont="1" applyBorder="1"/>
    <xf numFmtId="0" fontId="10" fillId="0" borderId="19" xfId="0" applyFont="1" applyBorder="1"/>
    <xf numFmtId="164" fontId="8" fillId="0" borderId="10" xfId="0" applyNumberFormat="1" applyFont="1" applyBorder="1" applyAlignment="1">
      <alignment horizontal="center"/>
    </xf>
    <xf numFmtId="9" fontId="8" fillId="0" borderId="10" xfId="0" applyNumberFormat="1" applyFont="1" applyBorder="1" applyAlignment="1">
      <alignment horizontal="center"/>
    </xf>
    <xf numFmtId="9" fontId="8" fillId="0" borderId="20" xfId="0" applyNumberFormat="1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9" fontId="6" fillId="0" borderId="8" xfId="4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9" fontId="6" fillId="0" borderId="9" xfId="3" applyFont="1" applyBorder="1" applyAlignment="1">
      <alignment horizontal="center"/>
    </xf>
    <xf numFmtId="0" fontId="8" fillId="0" borderId="10" xfId="0" applyFont="1" applyBorder="1"/>
    <xf numFmtId="165" fontId="9" fillId="4" borderId="0" xfId="0" applyNumberFormat="1" applyFont="1" applyFill="1"/>
    <xf numFmtId="164" fontId="6" fillId="0" borderId="0" xfId="0" applyNumberFormat="1" applyFont="1"/>
    <xf numFmtId="164" fontId="6" fillId="4" borderId="9" xfId="0" applyNumberFormat="1" applyFont="1" applyFill="1" applyBorder="1"/>
    <xf numFmtId="0" fontId="6" fillId="4" borderId="9" xfId="0" applyFont="1" applyFill="1" applyBorder="1" applyAlignment="1">
      <alignment horizontal="center"/>
    </xf>
    <xf numFmtId="164" fontId="8" fillId="4" borderId="16" xfId="0" applyNumberFormat="1" applyFont="1" applyFill="1" applyBorder="1"/>
    <xf numFmtId="0" fontId="9" fillId="5" borderId="0" xfId="0" applyFont="1" applyFill="1"/>
    <xf numFmtId="0" fontId="6" fillId="5" borderId="6" xfId="0" applyFont="1" applyFill="1" applyBorder="1"/>
    <xf numFmtId="164" fontId="6" fillId="5" borderId="10" xfId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164" fontId="8" fillId="3" borderId="10" xfId="0" applyNumberFormat="1" applyFont="1" applyFill="1" applyBorder="1"/>
    <xf numFmtId="0" fontId="6" fillId="3" borderId="8" xfId="0" applyFont="1" applyFill="1" applyBorder="1" applyAlignment="1">
      <alignment horizontal="center"/>
    </xf>
    <xf numFmtId="0" fontId="6" fillId="3" borderId="0" xfId="0" applyFont="1" applyFill="1"/>
    <xf numFmtId="164" fontId="6" fillId="3" borderId="10" xfId="2" applyFont="1" applyFill="1" applyBorder="1"/>
    <xf numFmtId="0" fontId="6" fillId="3" borderId="8" xfId="0" applyFont="1" applyFill="1" applyBorder="1" applyAlignment="1">
      <alignment vertical="center" wrapText="1"/>
    </xf>
    <xf numFmtId="165" fontId="6" fillId="3" borderId="9" xfId="0" applyNumberFormat="1" applyFont="1" applyFill="1" applyBorder="1" applyAlignment="1">
      <alignment horizontal="center"/>
    </xf>
    <xf numFmtId="165" fontId="6" fillId="3" borderId="10" xfId="0" applyNumberFormat="1" applyFont="1" applyFill="1" applyBorder="1" applyAlignment="1">
      <alignment horizontal="center"/>
    </xf>
    <xf numFmtId="9" fontId="6" fillId="3" borderId="8" xfId="4" applyFont="1" applyFill="1" applyBorder="1" applyAlignment="1">
      <alignment horizontal="center"/>
    </xf>
    <xf numFmtId="9" fontId="6" fillId="3" borderId="10" xfId="4" applyFont="1" applyFill="1" applyBorder="1" applyAlignment="1">
      <alignment horizontal="center"/>
    </xf>
    <xf numFmtId="9" fontId="6" fillId="3" borderId="16" xfId="4" applyFont="1" applyFill="1" applyBorder="1" applyAlignment="1">
      <alignment horizontal="center"/>
    </xf>
    <xf numFmtId="165" fontId="6" fillId="3" borderId="16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5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3" xfId="0" applyFont="1" applyFill="1" applyBorder="1"/>
    <xf numFmtId="165" fontId="12" fillId="3" borderId="14" xfId="0" applyNumberFormat="1" applyFont="1" applyFill="1" applyBorder="1" applyAlignment="1">
      <alignment horizontal="center"/>
    </xf>
    <xf numFmtId="44" fontId="6" fillId="0" borderId="9" xfId="0" applyNumberFormat="1" applyFont="1" applyBorder="1"/>
    <xf numFmtId="9" fontId="12" fillId="0" borderId="9" xfId="0" applyNumberFormat="1" applyFont="1" applyBorder="1"/>
    <xf numFmtId="164" fontId="6" fillId="0" borderId="0" xfId="1" applyFont="1"/>
    <xf numFmtId="0" fontId="7" fillId="3" borderId="21" xfId="0" applyFont="1" applyFill="1" applyBorder="1" applyAlignment="1">
      <alignment horizontal="right"/>
    </xf>
    <xf numFmtId="0" fontId="7" fillId="3" borderId="22" xfId="0" applyFont="1" applyFill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right"/>
    </xf>
    <xf numFmtId="0" fontId="7" fillId="3" borderId="25" xfId="0" applyFont="1" applyFill="1" applyBorder="1" applyAlignment="1">
      <alignment horizontal="right"/>
    </xf>
    <xf numFmtId="0" fontId="7" fillId="3" borderId="26" xfId="0" applyFont="1" applyFill="1" applyBorder="1" applyAlignment="1">
      <alignment horizontal="right"/>
    </xf>
    <xf numFmtId="0" fontId="11" fillId="3" borderId="27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5">
    <cellStyle name="Currency" xfId="1" builtinId="4"/>
    <cellStyle name="Moneda 2" xfId="2" xr:uid="{00000000-0005-0000-0000-000001000000}"/>
    <cellStyle name="Normal" xfId="0" builtinId="0"/>
    <cellStyle name="Percent" xfId="3" builtinId="5"/>
    <cellStyle name="Porcentual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Normal="75" workbookViewId="0">
      <selection activeCell="D20" sqref="D20:E20"/>
    </sheetView>
  </sheetViews>
  <sheetFormatPr baseColWidth="10" defaultColWidth="10.83203125" defaultRowHeight="19" x14ac:dyDescent="0.25"/>
  <cols>
    <col min="1" max="1" width="27.6640625" style="1" customWidth="1"/>
    <col min="2" max="2" width="15.5" style="1" customWidth="1"/>
    <col min="3" max="3" width="19.1640625" style="1" customWidth="1"/>
    <col min="4" max="4" width="19.33203125" style="1" customWidth="1"/>
    <col min="5" max="5" width="16.5" style="1" customWidth="1"/>
    <col min="6" max="6" width="27.33203125" style="1" customWidth="1"/>
    <col min="7" max="16384" width="10.83203125" style="1"/>
  </cols>
  <sheetData>
    <row r="1" spans="1:7" ht="37" x14ac:dyDescent="0.45">
      <c r="A1" s="88" t="s">
        <v>0</v>
      </c>
      <c r="B1" s="89"/>
      <c r="C1" s="89"/>
      <c r="D1" s="89"/>
      <c r="E1" s="89"/>
      <c r="F1" s="90"/>
    </row>
    <row r="2" spans="1:7" x14ac:dyDescent="0.25">
      <c r="A2" s="2"/>
      <c r="F2" s="3"/>
    </row>
    <row r="3" spans="1:7" x14ac:dyDescent="0.25">
      <c r="A3" s="4"/>
      <c r="B3" s="5"/>
      <c r="C3" s="5"/>
      <c r="D3" s="5"/>
      <c r="E3" s="5"/>
      <c r="F3" s="6"/>
    </row>
    <row r="4" spans="1:7" x14ac:dyDescent="0.25">
      <c r="A4" s="37" t="s">
        <v>1</v>
      </c>
      <c r="B4" s="35">
        <v>20</v>
      </c>
      <c r="C4" s="1" t="s">
        <v>2</v>
      </c>
      <c r="E4" s="36" t="s">
        <v>3</v>
      </c>
      <c r="F4" s="3" t="s">
        <v>4</v>
      </c>
    </row>
    <row r="5" spans="1:7" x14ac:dyDescent="0.25">
      <c r="A5" s="37" t="s">
        <v>5</v>
      </c>
      <c r="B5" s="57" t="s">
        <v>6</v>
      </c>
      <c r="E5" s="36"/>
      <c r="F5" s="3"/>
    </row>
    <row r="6" spans="1:7" x14ac:dyDescent="0.25">
      <c r="A6" s="37" t="s">
        <v>7</v>
      </c>
      <c r="B6" s="35">
        <v>2</v>
      </c>
      <c r="C6" s="1" t="s">
        <v>2</v>
      </c>
      <c r="E6" s="36" t="s">
        <v>8</v>
      </c>
      <c r="F6" s="3" t="s">
        <v>9</v>
      </c>
    </row>
    <row r="7" spans="1:7" x14ac:dyDescent="0.25">
      <c r="A7" s="38" t="s">
        <v>10</v>
      </c>
      <c r="B7" s="58">
        <f>B4/B6</f>
        <v>10</v>
      </c>
      <c r="C7" s="7"/>
      <c r="D7" s="7"/>
      <c r="E7" s="7"/>
      <c r="F7" s="8"/>
    </row>
    <row r="8" spans="1:7" x14ac:dyDescent="0.25">
      <c r="A8" s="2"/>
      <c r="F8" s="3"/>
    </row>
    <row r="9" spans="1:7" ht="20" x14ac:dyDescent="0.25">
      <c r="A9" s="9" t="s">
        <v>11</v>
      </c>
      <c r="B9" s="10" t="s">
        <v>12</v>
      </c>
      <c r="C9" s="10" t="s">
        <v>5</v>
      </c>
      <c r="D9" s="11" t="s">
        <v>13</v>
      </c>
      <c r="E9" s="11" t="s">
        <v>14</v>
      </c>
      <c r="F9" s="12" t="s">
        <v>15</v>
      </c>
    </row>
    <row r="10" spans="1:7" x14ac:dyDescent="0.25">
      <c r="A10" s="13" t="s">
        <v>16</v>
      </c>
      <c r="B10" s="14">
        <v>20</v>
      </c>
      <c r="C10" s="15" t="s">
        <v>17</v>
      </c>
      <c r="D10" s="80">
        <v>1</v>
      </c>
      <c r="E10" s="17">
        <f>'P. Rendim.-cu'!H12</f>
        <v>1.216</v>
      </c>
      <c r="F10" s="18">
        <f>(E10*B10)/D10</f>
        <v>24.32</v>
      </c>
    </row>
    <row r="11" spans="1:7" x14ac:dyDescent="0.25">
      <c r="A11" s="13" t="s">
        <v>18</v>
      </c>
      <c r="B11" s="14">
        <v>0.08</v>
      </c>
      <c r="C11" s="15" t="s">
        <v>19</v>
      </c>
      <c r="D11" s="80">
        <f>'P. Rendim.-cu'!G6</f>
        <v>0.77</v>
      </c>
      <c r="E11" s="17">
        <f>'P. Rendim.-cu'!H18</f>
        <v>10.7</v>
      </c>
      <c r="F11" s="18">
        <f t="shared" ref="F11:F19" si="0">(E11*B11)/D11</f>
        <v>1.1116883116883116</v>
      </c>
      <c r="G11" s="53"/>
    </row>
    <row r="12" spans="1:7" x14ac:dyDescent="0.25">
      <c r="A12" s="13" t="s">
        <v>20</v>
      </c>
      <c r="B12" s="14">
        <v>0.05</v>
      </c>
      <c r="C12" s="15" t="s">
        <v>19</v>
      </c>
      <c r="D12" s="16">
        <f>'P. Rendim.-cu'!G5</f>
        <v>0.88956377691882937</v>
      </c>
      <c r="E12" s="17">
        <f>'P. Rendim.-cu'!H19</f>
        <v>25.439999999999998</v>
      </c>
      <c r="F12" s="18">
        <f t="shared" si="0"/>
        <v>1.4299143389199256</v>
      </c>
    </row>
    <row r="13" spans="1:7" x14ac:dyDescent="0.25">
      <c r="A13" s="13" t="s">
        <v>21</v>
      </c>
      <c r="B13" s="14">
        <v>0.111</v>
      </c>
      <c r="C13" s="15" t="s">
        <v>19</v>
      </c>
      <c r="D13" s="16">
        <f>'P. Rendim.-cu'!G4</f>
        <v>0.97439816583874661</v>
      </c>
      <c r="E13" s="17">
        <f>'P. Rendim.-cu'!H15</f>
        <v>17.25</v>
      </c>
      <c r="F13" s="18">
        <f t="shared" si="0"/>
        <v>1.9650591176470589</v>
      </c>
    </row>
    <row r="14" spans="1:7" x14ac:dyDescent="0.25">
      <c r="A14" s="13" t="s">
        <v>22</v>
      </c>
      <c r="B14" s="14">
        <v>0.02</v>
      </c>
      <c r="C14" s="15" t="s">
        <v>19</v>
      </c>
      <c r="D14" s="16">
        <f>'P. Rendim.-cu'!G7</f>
        <v>0.75</v>
      </c>
      <c r="E14" s="17">
        <f>'P. Rendim.-cu'!H20</f>
        <v>14.948453608247425</v>
      </c>
      <c r="F14" s="18">
        <f t="shared" si="0"/>
        <v>0.39862542955326469</v>
      </c>
    </row>
    <row r="15" spans="1:7" x14ac:dyDescent="0.25">
      <c r="A15" s="13" t="s">
        <v>23</v>
      </c>
      <c r="B15" s="14">
        <v>1</v>
      </c>
      <c r="C15" s="15" t="s">
        <v>24</v>
      </c>
      <c r="D15" s="16">
        <v>1</v>
      </c>
      <c r="E15" s="17">
        <f>'P. Rendim.-cu'!H14</f>
        <v>3.5</v>
      </c>
      <c r="F15" s="18">
        <f t="shared" si="0"/>
        <v>3.5</v>
      </c>
    </row>
    <row r="16" spans="1:7" x14ac:dyDescent="0.25">
      <c r="A16" s="13" t="s">
        <v>25</v>
      </c>
      <c r="B16" s="14">
        <v>0.01</v>
      </c>
      <c r="C16" s="15" t="s">
        <v>19</v>
      </c>
      <c r="D16" s="16">
        <v>1</v>
      </c>
      <c r="E16" s="17">
        <f>'P. Rendim.-cu'!H16</f>
        <v>72.874493927125513</v>
      </c>
      <c r="F16" s="18">
        <f t="shared" si="0"/>
        <v>0.72874493927125517</v>
      </c>
    </row>
    <row r="17" spans="1:7" x14ac:dyDescent="0.25">
      <c r="A17" s="13" t="s">
        <v>26</v>
      </c>
      <c r="B17" s="14">
        <v>0.01</v>
      </c>
      <c r="C17" s="15" t="s">
        <v>19</v>
      </c>
      <c r="D17" s="16">
        <v>1</v>
      </c>
      <c r="E17" s="17">
        <f>'P. Rendim.-cu'!H17</f>
        <v>12.76</v>
      </c>
      <c r="F17" s="18">
        <f t="shared" si="0"/>
        <v>0.12759999999999999</v>
      </c>
    </row>
    <row r="18" spans="1:7" x14ac:dyDescent="0.25">
      <c r="A18" s="13" t="s">
        <v>27</v>
      </c>
      <c r="B18" s="14">
        <v>0.15</v>
      </c>
      <c r="C18" s="15" t="s">
        <v>19</v>
      </c>
      <c r="D18" s="16">
        <v>1</v>
      </c>
      <c r="E18" s="17">
        <f>'P. Rendim.-cu'!H13</f>
        <v>62.95</v>
      </c>
      <c r="F18" s="18">
        <f t="shared" si="0"/>
        <v>9.4425000000000008</v>
      </c>
    </row>
    <row r="19" spans="1:7" x14ac:dyDescent="0.25">
      <c r="A19" s="13" t="s">
        <v>28</v>
      </c>
      <c r="B19" s="14">
        <v>1.08</v>
      </c>
      <c r="C19" s="55" t="s">
        <v>29</v>
      </c>
      <c r="D19" s="16">
        <v>1</v>
      </c>
      <c r="E19" s="54">
        <f>'Receta Complementaria'!F19</f>
        <v>78.645168683535033</v>
      </c>
      <c r="F19" s="18">
        <f t="shared" si="0"/>
        <v>84.93678217821784</v>
      </c>
    </row>
    <row r="20" spans="1:7" x14ac:dyDescent="0.25">
      <c r="A20" s="2"/>
      <c r="D20" s="82" t="s">
        <v>30</v>
      </c>
      <c r="E20" s="83"/>
      <c r="F20" s="40">
        <f>SUM(F10:F19)</f>
        <v>127.96091431529766</v>
      </c>
    </row>
    <row r="21" spans="1:7" x14ac:dyDescent="0.25">
      <c r="A21" s="2"/>
      <c r="D21" s="82" t="s">
        <v>14</v>
      </c>
      <c r="E21" s="83"/>
      <c r="F21" s="59">
        <f>F20/B7</f>
        <v>12.796091431529765</v>
      </c>
    </row>
    <row r="22" spans="1:7" x14ac:dyDescent="0.25">
      <c r="A22" s="82" t="s">
        <v>31</v>
      </c>
      <c r="B22" s="83"/>
      <c r="C22" s="20">
        <f>F22*1.16</f>
        <v>70.683171717021565</v>
      </c>
      <c r="D22" s="82" t="s">
        <v>32</v>
      </c>
      <c r="E22" s="83"/>
      <c r="F22" s="40">
        <f>F21/F24</f>
        <v>60.933768721570317</v>
      </c>
    </row>
    <row r="23" spans="1:7" x14ac:dyDescent="0.25">
      <c r="A23" s="2"/>
      <c r="D23" s="82" t="s">
        <v>33</v>
      </c>
      <c r="E23" s="83"/>
      <c r="F23" s="40">
        <f>F22*F25</f>
        <v>48.13767729004055</v>
      </c>
      <c r="G23" s="53"/>
    </row>
    <row r="24" spans="1:7" x14ac:dyDescent="0.25">
      <c r="A24" s="2"/>
      <c r="D24" s="84" t="s">
        <v>34</v>
      </c>
      <c r="E24" s="85"/>
      <c r="F24" s="41">
        <v>0.21</v>
      </c>
    </row>
    <row r="25" spans="1:7" ht="20" thickBot="1" x14ac:dyDescent="0.3">
      <c r="A25" s="21"/>
      <c r="B25" s="22"/>
      <c r="C25" s="22"/>
      <c r="D25" s="86" t="s">
        <v>35</v>
      </c>
      <c r="E25" s="87"/>
      <c r="F25" s="42">
        <v>0.79</v>
      </c>
    </row>
  </sheetData>
  <mergeCells count="8">
    <mergeCell ref="D23:E23"/>
    <mergeCell ref="D24:E24"/>
    <mergeCell ref="D25:E25"/>
    <mergeCell ref="A1:F1"/>
    <mergeCell ref="D20:E20"/>
    <mergeCell ref="D21:E21"/>
    <mergeCell ref="D22:E22"/>
    <mergeCell ref="A22:B22"/>
  </mergeCells>
  <phoneticPr fontId="2" type="noConversion"/>
  <pageMargins left="0.39000000000000007" right="0.75000000000000011" top="0.38" bottom="1" header="0" footer="0"/>
  <pageSetup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9"/>
  <sheetViews>
    <sheetView zoomScaleNormal="75" workbookViewId="0">
      <selection activeCell="D6" sqref="D6"/>
    </sheetView>
  </sheetViews>
  <sheetFormatPr baseColWidth="10" defaultColWidth="10.83203125" defaultRowHeight="19" x14ac:dyDescent="0.25"/>
  <cols>
    <col min="1" max="1" width="34.33203125" style="1" customWidth="1"/>
    <col min="2" max="3" width="12.6640625" style="1" customWidth="1"/>
    <col min="4" max="4" width="21.83203125" style="1" customWidth="1"/>
    <col min="5" max="5" width="15.5" style="1" customWidth="1"/>
    <col min="6" max="6" width="23.83203125" style="1" bestFit="1" customWidth="1"/>
    <col min="7" max="16384" width="10.83203125" style="1"/>
  </cols>
  <sheetData>
    <row r="2" spans="1:6" ht="20" thickBot="1" x14ac:dyDescent="0.3"/>
    <row r="3" spans="1:6" ht="37" x14ac:dyDescent="0.45">
      <c r="A3" s="88" t="s">
        <v>28</v>
      </c>
      <c r="B3" s="89"/>
      <c r="C3" s="89"/>
      <c r="D3" s="89"/>
      <c r="E3" s="89"/>
      <c r="F3" s="90"/>
    </row>
    <row r="4" spans="1:6" x14ac:dyDescent="0.25">
      <c r="A4" s="2"/>
      <c r="F4" s="3"/>
    </row>
    <row r="5" spans="1:6" x14ac:dyDescent="0.25">
      <c r="A5" s="4"/>
      <c r="B5" s="5"/>
      <c r="C5" s="5"/>
      <c r="D5" s="5"/>
      <c r="E5" s="5"/>
      <c r="F5" s="6"/>
    </row>
    <row r="6" spans="1:6" x14ac:dyDescent="0.25">
      <c r="A6" s="37" t="s">
        <v>1</v>
      </c>
      <c r="B6" s="52">
        <v>1.8180000000000001</v>
      </c>
      <c r="C6" s="23" t="s">
        <v>29</v>
      </c>
      <c r="E6" s="36" t="s">
        <v>36</v>
      </c>
      <c r="F6" s="3" t="s">
        <v>37</v>
      </c>
    </row>
    <row r="7" spans="1:6" x14ac:dyDescent="0.25">
      <c r="A7" s="37" t="s">
        <v>5</v>
      </c>
      <c r="B7" s="35" t="s">
        <v>38</v>
      </c>
      <c r="C7" s="23"/>
      <c r="E7" s="36"/>
      <c r="F7" s="3"/>
    </row>
    <row r="8" spans="1:6" x14ac:dyDescent="0.25">
      <c r="A8" s="37" t="s">
        <v>7</v>
      </c>
      <c r="B8" s="35">
        <v>1.7999999999999999E-2</v>
      </c>
      <c r="C8" s="23" t="s">
        <v>29</v>
      </c>
      <c r="D8" s="81"/>
      <c r="E8" s="36" t="s">
        <v>39</v>
      </c>
      <c r="F8" s="3" t="s">
        <v>40</v>
      </c>
    </row>
    <row r="9" spans="1:6" x14ac:dyDescent="0.25">
      <c r="A9" s="39" t="s">
        <v>10</v>
      </c>
      <c r="B9" s="7">
        <f>B6/B8</f>
        <v>101.00000000000001</v>
      </c>
      <c r="C9" s="7"/>
      <c r="D9" s="7"/>
      <c r="E9" s="7"/>
      <c r="F9" s="8"/>
    </row>
    <row r="10" spans="1:6" x14ac:dyDescent="0.25">
      <c r="A10" s="2"/>
      <c r="F10" s="3"/>
    </row>
    <row r="11" spans="1:6" ht="20" x14ac:dyDescent="0.25">
      <c r="A11" s="9" t="s">
        <v>11</v>
      </c>
      <c r="B11" s="10" t="s">
        <v>12</v>
      </c>
      <c r="C11" s="10" t="s">
        <v>5</v>
      </c>
      <c r="D11" s="11" t="s">
        <v>13</v>
      </c>
      <c r="E11" s="11" t="s">
        <v>14</v>
      </c>
      <c r="F11" s="12" t="s">
        <v>15</v>
      </c>
    </row>
    <row r="12" spans="1:6" x14ac:dyDescent="0.25">
      <c r="A12" s="13" t="s">
        <v>41</v>
      </c>
      <c r="B12" s="25">
        <v>6.0000000000000001E-3</v>
      </c>
      <c r="C12" s="15" t="s">
        <v>29</v>
      </c>
      <c r="D12" s="50">
        <v>1</v>
      </c>
      <c r="E12" s="17">
        <f>'P. Rendim.-cu'!H23</f>
        <v>101.04166666666667</v>
      </c>
      <c r="F12" s="19">
        <f>(B12*E12)/D12</f>
        <v>0.60625000000000007</v>
      </c>
    </row>
    <row r="13" spans="1:6" x14ac:dyDescent="0.25">
      <c r="A13" s="13" t="s">
        <v>42</v>
      </c>
      <c r="B13" s="25">
        <v>1</v>
      </c>
      <c r="C13" s="15" t="s">
        <v>29</v>
      </c>
      <c r="D13" s="50">
        <v>1</v>
      </c>
      <c r="E13" s="17">
        <f>'P. Rendim.-cu'!H22</f>
        <v>88.5</v>
      </c>
      <c r="F13" s="19">
        <f t="shared" ref="F13:F17" si="0">(B13*E13)/D13</f>
        <v>88.5</v>
      </c>
    </row>
    <row r="14" spans="1:6" x14ac:dyDescent="0.25">
      <c r="A14" s="13" t="s">
        <v>43</v>
      </c>
      <c r="B14" s="25">
        <v>0.01</v>
      </c>
      <c r="C14" s="15" t="s">
        <v>29</v>
      </c>
      <c r="D14" s="50">
        <v>1</v>
      </c>
      <c r="E14" s="17">
        <f>'P. Rendim.-cu'!H24</f>
        <v>116.8</v>
      </c>
      <c r="F14" s="19">
        <f t="shared" si="0"/>
        <v>1.1679999999999999</v>
      </c>
    </row>
    <row r="15" spans="1:6" x14ac:dyDescent="0.25">
      <c r="A15" s="13" t="s">
        <v>44</v>
      </c>
      <c r="B15" s="15">
        <v>0.8</v>
      </c>
      <c r="C15" s="15" t="s">
        <v>19</v>
      </c>
      <c r="D15" s="50">
        <v>1</v>
      </c>
      <c r="E15" s="79">
        <f>'P. Rendim.-cu'!H25</f>
        <v>60.208333333333336</v>
      </c>
      <c r="F15" s="19">
        <f t="shared" si="0"/>
        <v>48.166666666666671</v>
      </c>
    </row>
    <row r="16" spans="1:6" x14ac:dyDescent="0.25">
      <c r="A16" s="13" t="s">
        <v>45</v>
      </c>
      <c r="B16" s="15">
        <v>6.0000000000000001E-3</v>
      </c>
      <c r="C16" s="15" t="s">
        <v>19</v>
      </c>
      <c r="D16" s="50">
        <v>1</v>
      </c>
      <c r="E16" s="79">
        <f>'P. Rendim.-cu'!H26</f>
        <v>589</v>
      </c>
      <c r="F16" s="19">
        <f t="shared" si="0"/>
        <v>3.5340000000000003</v>
      </c>
    </row>
    <row r="17" spans="1:6" x14ac:dyDescent="0.25">
      <c r="A17" s="13" t="s">
        <v>46</v>
      </c>
      <c r="B17" s="25">
        <v>0.12</v>
      </c>
      <c r="C17" s="15" t="s">
        <v>19</v>
      </c>
      <c r="D17" s="50">
        <v>1</v>
      </c>
      <c r="E17" s="17">
        <f>'P. Rendim.-cu'!H21</f>
        <v>8.35</v>
      </c>
      <c r="F17" s="19">
        <f t="shared" si="0"/>
        <v>1.002</v>
      </c>
    </row>
    <row r="18" spans="1:6" x14ac:dyDescent="0.25">
      <c r="A18" s="2"/>
      <c r="D18" s="82" t="s">
        <v>30</v>
      </c>
      <c r="E18" s="83"/>
      <c r="F18" s="19">
        <f>SUM(F12:F17)</f>
        <v>142.97691666666668</v>
      </c>
    </row>
    <row r="19" spans="1:6" ht="20" thickBot="1" x14ac:dyDescent="0.3">
      <c r="A19" s="21"/>
      <c r="B19" s="22"/>
      <c r="C19" s="22"/>
      <c r="D19" s="82" t="s">
        <v>14</v>
      </c>
      <c r="E19" s="83"/>
      <c r="F19" s="56">
        <f>F18/B6</f>
        <v>78.645168683535033</v>
      </c>
    </row>
  </sheetData>
  <mergeCells count="3">
    <mergeCell ref="D18:E18"/>
    <mergeCell ref="D19:E19"/>
    <mergeCell ref="A3:F3"/>
  </mergeCells>
  <phoneticPr fontId="2" type="noConversion"/>
  <pageMargins left="0.75000000000000011" right="0.75000000000000011" top="0.24000000000000002" bottom="0.55000000000000004" header="0" footer="0"/>
  <pageSetup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7"/>
  <sheetViews>
    <sheetView topLeftCell="A3" zoomScale="87" zoomScaleNormal="75" workbookViewId="0">
      <selection activeCell="I28" sqref="I28"/>
    </sheetView>
  </sheetViews>
  <sheetFormatPr baseColWidth="10" defaultColWidth="10.83203125" defaultRowHeight="26" x14ac:dyDescent="0.5"/>
  <cols>
    <col min="1" max="1" width="29" style="24" customWidth="1"/>
    <col min="2" max="2" width="16.5" style="24" customWidth="1"/>
    <col min="3" max="3" width="18.5" style="24" customWidth="1"/>
    <col min="4" max="4" width="20.1640625" style="24" customWidth="1"/>
    <col min="5" max="5" width="16.5" style="24" customWidth="1"/>
    <col min="6" max="6" width="10.83203125" style="24"/>
    <col min="7" max="7" width="18.5" style="24" customWidth="1"/>
    <col min="8" max="8" width="18.6640625" style="24" customWidth="1"/>
    <col min="9" max="16384" width="10.83203125" style="24"/>
  </cols>
  <sheetData>
    <row r="1" spans="1:8" ht="45" customHeight="1" thickBot="1" x14ac:dyDescent="0.55000000000000004">
      <c r="A1" s="92" t="s">
        <v>47</v>
      </c>
      <c r="B1" s="93"/>
      <c r="C1" s="93"/>
      <c r="D1" s="93"/>
      <c r="E1" s="93"/>
      <c r="F1" s="93"/>
      <c r="G1" s="93"/>
      <c r="H1" s="94"/>
    </row>
    <row r="2" spans="1:8" ht="5" customHeight="1" thickBot="1" x14ac:dyDescent="0.55000000000000004">
      <c r="A2" s="2"/>
      <c r="B2" s="1"/>
      <c r="C2" s="1"/>
      <c r="D2" s="1"/>
      <c r="E2" s="1"/>
      <c r="F2" s="1"/>
      <c r="G2" s="1"/>
      <c r="H2" s="3"/>
    </row>
    <row r="3" spans="1:8" ht="61.5" customHeight="1" x14ac:dyDescent="0.5">
      <c r="A3" s="33" t="s">
        <v>48</v>
      </c>
      <c r="B3" s="27" t="s">
        <v>5</v>
      </c>
      <c r="C3" s="45" t="s">
        <v>49</v>
      </c>
      <c r="D3" s="45" t="s">
        <v>50</v>
      </c>
      <c r="E3" s="44" t="s">
        <v>51</v>
      </c>
      <c r="F3" s="47"/>
      <c r="G3" s="43" t="s">
        <v>52</v>
      </c>
      <c r="H3" s="44" t="s">
        <v>53</v>
      </c>
    </row>
    <row r="4" spans="1:8" ht="30" customHeight="1" x14ac:dyDescent="0.5">
      <c r="A4" s="13" t="s">
        <v>21</v>
      </c>
      <c r="B4" s="15" t="s">
        <v>54</v>
      </c>
      <c r="C4" s="25">
        <v>5.234</v>
      </c>
      <c r="D4" s="25">
        <v>5.0999999999999996</v>
      </c>
      <c r="E4" s="46">
        <f>C4-D4</f>
        <v>0.13400000000000034</v>
      </c>
      <c r="F4" s="31"/>
      <c r="G4" s="48">
        <f>D4/C4</f>
        <v>0.97439816583874661</v>
      </c>
      <c r="H4" s="32">
        <f>E4/C4</f>
        <v>2.560183416125341E-2</v>
      </c>
    </row>
    <row r="5" spans="1:8" ht="30" customHeight="1" x14ac:dyDescent="0.5">
      <c r="A5" s="60" t="s">
        <v>20</v>
      </c>
      <c r="B5" s="61" t="s">
        <v>54</v>
      </c>
      <c r="C5" s="67">
        <f>D5+E5</f>
        <v>3.6219999999999999</v>
      </c>
      <c r="D5" s="67">
        <v>3.222</v>
      </c>
      <c r="E5" s="68">
        <v>0.4</v>
      </c>
      <c r="F5" s="74"/>
      <c r="G5" s="69">
        <f t="shared" ref="G5:G7" si="0">D5/C5</f>
        <v>0.88956377691882937</v>
      </c>
      <c r="H5" s="70">
        <f>E5/C5</f>
        <v>0.11043622308117064</v>
      </c>
    </row>
    <row r="6" spans="1:8" ht="30" customHeight="1" x14ac:dyDescent="0.5">
      <c r="A6" s="13" t="s">
        <v>18</v>
      </c>
      <c r="B6" s="15" t="s">
        <v>54</v>
      </c>
      <c r="C6" s="25">
        <v>6.4320000000000004</v>
      </c>
      <c r="D6" s="25">
        <f>C6-E6</f>
        <v>4.9526400000000006</v>
      </c>
      <c r="E6" s="46">
        <f>H6*C6</f>
        <v>1.4793600000000002</v>
      </c>
      <c r="F6" s="31"/>
      <c r="G6" s="48">
        <f t="shared" si="0"/>
        <v>0.77</v>
      </c>
      <c r="H6" s="32">
        <v>0.23</v>
      </c>
    </row>
    <row r="7" spans="1:8" ht="30" customHeight="1" thickBot="1" x14ac:dyDescent="0.55000000000000004">
      <c r="A7" s="77" t="s">
        <v>55</v>
      </c>
      <c r="B7" s="76" t="s">
        <v>54</v>
      </c>
      <c r="C7" s="75">
        <f>E7/H7</f>
        <v>4.9359999999999999</v>
      </c>
      <c r="D7" s="78">
        <f>C7-E7</f>
        <v>3.702</v>
      </c>
      <c r="E7" s="72">
        <v>1.234</v>
      </c>
      <c r="F7" s="73"/>
      <c r="G7" s="69">
        <f t="shared" si="0"/>
        <v>0.75</v>
      </c>
      <c r="H7" s="71">
        <v>0.25</v>
      </c>
    </row>
    <row r="8" spans="1:8" ht="27" thickBot="1" x14ac:dyDescent="0.55000000000000004"/>
    <row r="9" spans="1:8" ht="39" thickBot="1" x14ac:dyDescent="0.55000000000000004">
      <c r="A9" s="95" t="s">
        <v>56</v>
      </c>
      <c r="B9" s="96"/>
      <c r="C9" s="96"/>
      <c r="D9" s="96"/>
      <c r="E9" s="96"/>
      <c r="F9" s="96"/>
      <c r="G9" s="96"/>
      <c r="H9" s="97"/>
    </row>
    <row r="10" spans="1:8" ht="5" customHeight="1" thickBot="1" x14ac:dyDescent="0.55000000000000004">
      <c r="A10" s="1"/>
      <c r="B10" s="1"/>
      <c r="C10" s="1"/>
      <c r="D10" s="1"/>
      <c r="E10" s="1"/>
      <c r="F10" s="1"/>
      <c r="G10" s="1"/>
      <c r="H10" s="1"/>
    </row>
    <row r="11" spans="1:8" ht="53" customHeight="1" x14ac:dyDescent="0.5">
      <c r="A11" s="33" t="s">
        <v>57</v>
      </c>
      <c r="B11" s="98" t="s">
        <v>58</v>
      </c>
      <c r="C11" s="98"/>
      <c r="D11" s="98"/>
      <c r="E11" s="34" t="s">
        <v>59</v>
      </c>
      <c r="F11" s="49"/>
      <c r="G11" s="43" t="s">
        <v>60</v>
      </c>
      <c r="H11" s="44" t="s">
        <v>61</v>
      </c>
    </row>
    <row r="12" spans="1:8" x14ac:dyDescent="0.5">
      <c r="A12" s="13" t="s">
        <v>16</v>
      </c>
      <c r="B12" s="91" t="s">
        <v>62</v>
      </c>
      <c r="C12" s="91"/>
      <c r="D12" s="91"/>
      <c r="E12" s="28">
        <v>24.32</v>
      </c>
      <c r="F12" s="1">
        <v>20</v>
      </c>
      <c r="G12" s="29" t="s">
        <v>17</v>
      </c>
      <c r="H12" s="19">
        <f>E12/F12</f>
        <v>1.216</v>
      </c>
    </row>
    <row r="13" spans="1:8" x14ac:dyDescent="0.5">
      <c r="A13" s="60" t="s">
        <v>27</v>
      </c>
      <c r="B13" s="99" t="s">
        <v>63</v>
      </c>
      <c r="C13" s="99"/>
      <c r="D13" s="99"/>
      <c r="E13" s="65">
        <v>314.75</v>
      </c>
      <c r="F13" s="64">
        <v>5</v>
      </c>
      <c r="G13" s="63" t="s">
        <v>19</v>
      </c>
      <c r="H13" s="62">
        <f t="shared" ref="H13:H26" si="1">E13/F13</f>
        <v>62.95</v>
      </c>
    </row>
    <row r="14" spans="1:8" x14ac:dyDescent="0.5">
      <c r="A14" s="13" t="s">
        <v>23</v>
      </c>
      <c r="B14" s="91" t="s">
        <v>64</v>
      </c>
      <c r="C14" s="91"/>
      <c r="D14" s="91"/>
      <c r="E14" s="28">
        <v>35</v>
      </c>
      <c r="F14" s="1">
        <v>10</v>
      </c>
      <c r="G14" s="29" t="s">
        <v>24</v>
      </c>
      <c r="H14" s="19">
        <f t="shared" si="1"/>
        <v>3.5</v>
      </c>
    </row>
    <row r="15" spans="1:8" x14ac:dyDescent="0.5">
      <c r="A15" s="60" t="s">
        <v>21</v>
      </c>
      <c r="B15" s="99" t="s">
        <v>65</v>
      </c>
      <c r="C15" s="99"/>
      <c r="D15" s="99"/>
      <c r="E15" s="65">
        <v>345</v>
      </c>
      <c r="F15" s="64">
        <v>20</v>
      </c>
      <c r="G15" s="63" t="s">
        <v>19</v>
      </c>
      <c r="H15" s="62">
        <f t="shared" si="1"/>
        <v>17.25</v>
      </c>
    </row>
    <row r="16" spans="1:8" x14ac:dyDescent="0.5">
      <c r="A16" s="13" t="s">
        <v>25</v>
      </c>
      <c r="B16" s="91" t="s">
        <v>66</v>
      </c>
      <c r="C16" s="91"/>
      <c r="D16" s="91"/>
      <c r="E16" s="28">
        <v>234</v>
      </c>
      <c r="F16" s="1">
        <v>3.2109999999999999</v>
      </c>
      <c r="G16" s="29" t="s">
        <v>19</v>
      </c>
      <c r="H16" s="19">
        <f t="shared" si="1"/>
        <v>72.874493927125513</v>
      </c>
    </row>
    <row r="17" spans="1:8" x14ac:dyDescent="0.5">
      <c r="A17" s="66" t="s">
        <v>26</v>
      </c>
      <c r="B17" s="99" t="s">
        <v>67</v>
      </c>
      <c r="C17" s="99"/>
      <c r="D17" s="99"/>
      <c r="E17" s="65">
        <v>63.8</v>
      </c>
      <c r="F17" s="64">
        <v>5</v>
      </c>
      <c r="G17" s="63" t="s">
        <v>19</v>
      </c>
      <c r="H17" s="62">
        <f t="shared" si="1"/>
        <v>12.76</v>
      </c>
    </row>
    <row r="18" spans="1:8" x14ac:dyDescent="0.5">
      <c r="A18" s="13" t="s">
        <v>18</v>
      </c>
      <c r="B18" s="91" t="s">
        <v>63</v>
      </c>
      <c r="C18" s="91"/>
      <c r="D18" s="91"/>
      <c r="E18" s="28">
        <v>53.5</v>
      </c>
      <c r="F18" s="1">
        <v>5</v>
      </c>
      <c r="G18" s="29" t="s">
        <v>19</v>
      </c>
      <c r="H18" s="19">
        <f t="shared" si="1"/>
        <v>10.7</v>
      </c>
    </row>
    <row r="19" spans="1:8" x14ac:dyDescent="0.5">
      <c r="A19" s="60" t="s">
        <v>20</v>
      </c>
      <c r="B19" s="99" t="s">
        <v>68</v>
      </c>
      <c r="C19" s="99"/>
      <c r="D19" s="99"/>
      <c r="E19" s="65">
        <v>76.319999999999993</v>
      </c>
      <c r="F19" s="64">
        <v>3</v>
      </c>
      <c r="G19" s="63" t="s">
        <v>19</v>
      </c>
      <c r="H19" s="62">
        <f t="shared" si="1"/>
        <v>25.439999999999998</v>
      </c>
    </row>
    <row r="20" spans="1:8" x14ac:dyDescent="0.5">
      <c r="A20" s="13" t="s">
        <v>69</v>
      </c>
      <c r="B20" s="91" t="s">
        <v>70</v>
      </c>
      <c r="C20" s="91"/>
      <c r="D20" s="91"/>
      <c r="E20" s="28">
        <v>72.5</v>
      </c>
      <c r="F20" s="1">
        <v>4.8499999999999996</v>
      </c>
      <c r="G20" s="29" t="s">
        <v>19</v>
      </c>
      <c r="H20" s="19">
        <f t="shared" si="1"/>
        <v>14.948453608247425</v>
      </c>
    </row>
    <row r="21" spans="1:8" x14ac:dyDescent="0.5">
      <c r="A21" s="60" t="s">
        <v>46</v>
      </c>
      <c r="B21" s="99" t="s">
        <v>71</v>
      </c>
      <c r="C21" s="99"/>
      <c r="D21" s="99"/>
      <c r="E21" s="65">
        <v>8.35</v>
      </c>
      <c r="F21" s="64">
        <v>1</v>
      </c>
      <c r="G21" s="63" t="s">
        <v>19</v>
      </c>
      <c r="H21" s="62">
        <f t="shared" si="1"/>
        <v>8.35</v>
      </c>
    </row>
    <row r="22" spans="1:8" x14ac:dyDescent="0.5">
      <c r="A22" s="13" t="s">
        <v>42</v>
      </c>
      <c r="B22" s="91" t="s">
        <v>72</v>
      </c>
      <c r="C22" s="91"/>
      <c r="D22" s="91"/>
      <c r="E22" s="28">
        <v>88.5</v>
      </c>
      <c r="F22" s="1">
        <v>1</v>
      </c>
      <c r="G22" s="29" t="s">
        <v>29</v>
      </c>
      <c r="H22" s="19">
        <f t="shared" si="1"/>
        <v>88.5</v>
      </c>
    </row>
    <row r="23" spans="1:8" x14ac:dyDescent="0.5">
      <c r="A23" s="60" t="s">
        <v>41</v>
      </c>
      <c r="B23" s="99" t="s">
        <v>73</v>
      </c>
      <c r="C23" s="99"/>
      <c r="D23" s="99"/>
      <c r="E23" s="65">
        <v>48.5</v>
      </c>
      <c r="F23" s="64">
        <v>0.48</v>
      </c>
      <c r="G23" s="63" t="s">
        <v>29</v>
      </c>
      <c r="H23" s="62">
        <f t="shared" si="1"/>
        <v>101.04166666666667</v>
      </c>
    </row>
    <row r="24" spans="1:8" x14ac:dyDescent="0.5">
      <c r="A24" s="13" t="s">
        <v>43</v>
      </c>
      <c r="B24" s="91" t="s">
        <v>74</v>
      </c>
      <c r="C24" s="91"/>
      <c r="D24" s="91"/>
      <c r="E24" s="28">
        <v>43.8</v>
      </c>
      <c r="F24" s="1">
        <v>0.375</v>
      </c>
      <c r="G24" s="29" t="s">
        <v>29</v>
      </c>
      <c r="H24" s="19">
        <f t="shared" si="1"/>
        <v>116.8</v>
      </c>
    </row>
    <row r="25" spans="1:8" x14ac:dyDescent="0.5">
      <c r="A25" s="60" t="s">
        <v>75</v>
      </c>
      <c r="B25" s="99" t="s">
        <v>76</v>
      </c>
      <c r="C25" s="99"/>
      <c r="D25" s="99"/>
      <c r="E25" s="65">
        <v>28.9</v>
      </c>
      <c r="F25" s="64">
        <v>0.48</v>
      </c>
      <c r="G25" s="63" t="s">
        <v>19</v>
      </c>
      <c r="H25" s="62">
        <f t="shared" si="1"/>
        <v>60.208333333333336</v>
      </c>
    </row>
    <row r="26" spans="1:8" x14ac:dyDescent="0.5">
      <c r="A26" s="13" t="s">
        <v>77</v>
      </c>
      <c r="B26" s="91" t="s">
        <v>78</v>
      </c>
      <c r="C26" s="91"/>
      <c r="D26" s="91"/>
      <c r="E26" s="28">
        <v>58.9</v>
      </c>
      <c r="F26" s="1">
        <v>0.1</v>
      </c>
      <c r="G26" s="29" t="s">
        <v>19</v>
      </c>
      <c r="H26" s="19">
        <f t="shared" si="1"/>
        <v>589</v>
      </c>
    </row>
    <row r="27" spans="1:8" ht="14" customHeight="1" thickBot="1" x14ac:dyDescent="0.55000000000000004">
      <c r="A27" s="26"/>
      <c r="B27" s="100"/>
      <c r="C27" s="100"/>
      <c r="D27" s="100"/>
      <c r="E27" s="30"/>
      <c r="F27" s="22"/>
      <c r="G27" s="26"/>
      <c r="H27" s="51"/>
    </row>
  </sheetData>
  <mergeCells count="19">
    <mergeCell ref="B27:D27"/>
    <mergeCell ref="B21:D21"/>
    <mergeCell ref="B22:D22"/>
    <mergeCell ref="B23:D23"/>
    <mergeCell ref="B24:D24"/>
    <mergeCell ref="B25:D25"/>
    <mergeCell ref="B26:D26"/>
    <mergeCell ref="B20:D20"/>
    <mergeCell ref="A1:H1"/>
    <mergeCell ref="A9:H9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</mergeCells>
  <phoneticPr fontId="2" type="noConversion"/>
  <pageMargins left="0.90370078740157489" right="0.75000000000000011" top="0.23000000000000004" bottom="1" header="0" footer="0"/>
  <pageSetup scale="6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D0FF7-E133-49A4-8E9A-78ACE13663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5C5ABB-E3B0-4DC8-A222-A11D6B07D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453537-DA15-4640-B80B-BF83155D92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Receta Estándar</vt:lpstr>
      <vt:lpstr>Receta Complementaria</vt:lpstr>
      <vt:lpstr>P. Rendim.-cu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salaedomex</dc:creator>
  <cp:keywords/>
  <dc:description/>
  <cp:lastModifiedBy>Mateo Ramos Velasco</cp:lastModifiedBy>
  <cp:revision/>
  <dcterms:created xsi:type="dcterms:W3CDTF">2007-08-02T12:38:05Z</dcterms:created>
  <dcterms:modified xsi:type="dcterms:W3CDTF">2026-01-20T15:54:07Z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